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8010"/>
  </bookViews>
  <sheets>
    <sheet name="lease v buy" sheetId="4" r:id="rId1"/>
  </sheets>
  <calcPr calcId="145621"/>
</workbook>
</file>

<file path=xl/calcChain.xml><?xml version="1.0" encoding="utf-8"?>
<calcChain xmlns="http://schemas.openxmlformats.org/spreadsheetml/2006/main">
  <c r="E14" i="4" l="1"/>
  <c r="C14" i="4"/>
  <c r="C19" i="4" l="1"/>
  <c r="C28" i="4" s="1"/>
  <c r="C27" i="4"/>
  <c r="C25" i="4"/>
  <c r="E27" i="4"/>
  <c r="E25" i="4"/>
  <c r="C26" i="4"/>
  <c r="C3" i="4"/>
  <c r="E24" i="4"/>
  <c r="C24" i="4"/>
  <c r="C29" i="4" l="1"/>
  <c r="E8" i="4"/>
  <c r="E9" i="4" s="1"/>
  <c r="E28" i="4" l="1"/>
  <c r="E26" i="4"/>
  <c r="E29" i="4" l="1"/>
</calcChain>
</file>

<file path=xl/sharedStrings.xml><?xml version="1.0" encoding="utf-8"?>
<sst xmlns="http://schemas.openxmlformats.org/spreadsheetml/2006/main" count="42" uniqueCount="24">
  <si>
    <t>Cash due at signing</t>
  </si>
  <si>
    <t>Interest rate</t>
  </si>
  <si>
    <t>Number of monthly payments</t>
  </si>
  <si>
    <t>Monthly payments</t>
  </si>
  <si>
    <t>MSRP</t>
  </si>
  <si>
    <t>Destination &amp; delivery</t>
  </si>
  <si>
    <t>Residual</t>
  </si>
  <si>
    <t>Sales tax rate</t>
  </si>
  <si>
    <t>Down payment</t>
  </si>
  <si>
    <t>Summary</t>
  </si>
  <si>
    <t>Number of monthly lease payments</t>
  </si>
  <si>
    <t>Monthly lease payments</t>
  </si>
  <si>
    <t>Number of monthly loan payments</t>
  </si>
  <si>
    <t>Monthly loan payments</t>
  </si>
  <si>
    <t>LEASE</t>
  </si>
  <si>
    <t>BUY &amp; FINANCE</t>
  </si>
  <si>
    <t xml:space="preserve">Loan to pay off residual </t>
  </si>
  <si>
    <t>Interest rate of loan</t>
  </si>
  <si>
    <t>MSRP at delivery</t>
  </si>
  <si>
    <t>Total cash outlays</t>
  </si>
  <si>
    <t>Total cash cost - Present Value</t>
  </si>
  <si>
    <t>Dealer fees (document fee, bank fee…)</t>
  </si>
  <si>
    <t>NA</t>
  </si>
  <si>
    <t>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</si>
</sst>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1" applyFont="1"/>
    <xf numFmtId="43" fontId="0" fillId="0" borderId="0" xfId="0" applyNumberFormat="1"/>
    <xf numFmtId="8" fontId="0" fillId="0" borderId="0" xfId="0" applyNumberFormat="1"/>
    <xf numFmtId="0" fontId="0" fillId="0" borderId="1" xfId="0" applyBorder="1" applyAlignment="1">
      <alignment horizontal="center"/>
    </xf>
    <xf numFmtId="0" fontId="0" fillId="0" borderId="4" xfId="0" applyBorder="1"/>
    <xf numFmtId="43" fontId="0" fillId="0" borderId="5" xfId="1" applyFont="1" applyBorder="1"/>
    <xf numFmtId="0" fontId="0" fillId="0" borderId="6" xfId="0" applyBorder="1"/>
    <xf numFmtId="43" fontId="2" fillId="0" borderId="7" xfId="1" applyFont="1" applyBorder="1"/>
    <xf numFmtId="0" fontId="0" fillId="0" borderId="8" xfId="0" applyBorder="1"/>
    <xf numFmtId="43" fontId="0" fillId="0" borderId="9" xfId="0" applyNumberFormat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/>
    <xf numFmtId="44" fontId="0" fillId="2" borderId="0" xfId="0" applyNumberFormat="1" applyFill="1" applyBorder="1"/>
    <xf numFmtId="0" fontId="0" fillId="0" borderId="0" xfId="0" applyBorder="1"/>
    <xf numFmtId="44" fontId="0" fillId="2" borderId="7" xfId="0" applyNumberFormat="1" applyFill="1" applyBorder="1"/>
    <xf numFmtId="44" fontId="3" fillId="0" borderId="0" xfId="0" applyNumberFormat="1" applyFont="1" applyBorder="1"/>
    <xf numFmtId="8" fontId="0" fillId="0" borderId="7" xfId="0" applyNumberFormat="1" applyBorder="1"/>
    <xf numFmtId="8" fontId="0" fillId="0" borderId="0" xfId="0" applyNumberFormat="1" applyBorder="1"/>
    <xf numFmtId="43" fontId="0" fillId="0" borderId="10" xfId="1" applyFont="1" applyBorder="1"/>
    <xf numFmtId="0" fontId="0" fillId="0" borderId="10" xfId="0" applyBorder="1"/>
    <xf numFmtId="43" fontId="0" fillId="0" borderId="9" xfId="1" applyFont="1" applyBorder="1"/>
    <xf numFmtId="10" fontId="0" fillId="0" borderId="7" xfId="0" applyNumberFormat="1" applyBorder="1"/>
    <xf numFmtId="8" fontId="0" fillId="0" borderId="9" xfId="0" applyNumberFormat="1" applyBorder="1"/>
    <xf numFmtId="0" fontId="0" fillId="0" borderId="3" xfId="0" applyBorder="1"/>
    <xf numFmtId="10" fontId="0" fillId="0" borderId="0" xfId="0" applyNumberFormat="1" applyBorder="1"/>
    <xf numFmtId="44" fontId="0" fillId="0" borderId="9" xfId="2" applyFont="1" applyBorder="1"/>
    <xf numFmtId="44" fontId="3" fillId="0" borderId="7" xfId="2" applyFont="1" applyBorder="1"/>
    <xf numFmtId="10" fontId="0" fillId="0" borderId="3" xfId="0" applyNumberFormat="1" applyBorder="1"/>
    <xf numFmtId="44" fontId="0" fillId="0" borderId="7" xfId="2" applyFont="1" applyBorder="1"/>
    <xf numFmtId="44" fontId="0" fillId="0" borderId="7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topLeftCell="A7" workbookViewId="0">
      <selection activeCell="I14" sqref="I14"/>
    </sheetView>
  </sheetViews>
  <sheetFormatPr defaultRowHeight="15" x14ac:dyDescent="0.25"/>
  <cols>
    <col min="2" max="2" width="36.5703125" customWidth="1"/>
    <col min="3" max="3" width="12.28515625" customWidth="1"/>
    <col min="4" max="4" width="30.140625" customWidth="1"/>
    <col min="5" max="5" width="12.5703125" customWidth="1"/>
  </cols>
  <sheetData>
    <row r="1" spans="2:5" x14ac:dyDescent="0.25">
      <c r="B1" s="5" t="s">
        <v>4</v>
      </c>
      <c r="C1" s="6">
        <v>60275</v>
      </c>
    </row>
    <row r="2" spans="2:5" ht="17.25" x14ac:dyDescent="0.4">
      <c r="B2" s="7" t="s">
        <v>5</v>
      </c>
      <c r="C2" s="8">
        <v>925</v>
      </c>
      <c r="E2" s="1"/>
    </row>
    <row r="3" spans="2:5" x14ac:dyDescent="0.25">
      <c r="B3" s="9" t="s">
        <v>18</v>
      </c>
      <c r="C3" s="10">
        <f>SUM(C1:C2)</f>
        <v>61200</v>
      </c>
      <c r="E3" s="1"/>
    </row>
    <row r="4" spans="2:5" x14ac:dyDescent="0.25">
      <c r="E4" s="2"/>
    </row>
    <row r="5" spans="2:5" x14ac:dyDescent="0.25">
      <c r="B5" s="4" t="s">
        <v>14</v>
      </c>
      <c r="C5" s="29"/>
      <c r="D5" s="4" t="s">
        <v>15</v>
      </c>
      <c r="E5" s="29"/>
    </row>
    <row r="6" spans="2:5" x14ac:dyDescent="0.25">
      <c r="B6" s="7" t="s">
        <v>23</v>
      </c>
      <c r="C6" s="31" t="s">
        <v>22</v>
      </c>
      <c r="D6" s="7" t="s">
        <v>23</v>
      </c>
      <c r="E6" s="30">
        <v>56223</v>
      </c>
    </row>
    <row r="7" spans="2:5" x14ac:dyDescent="0.25">
      <c r="B7" s="7" t="s">
        <v>1</v>
      </c>
      <c r="C7" s="23">
        <v>1.2999999999999999E-2</v>
      </c>
      <c r="D7" s="26"/>
      <c r="E7" s="23">
        <v>2.9899999999999999E-2</v>
      </c>
    </row>
    <row r="8" spans="2:5" x14ac:dyDescent="0.25">
      <c r="B8" s="7" t="s">
        <v>10</v>
      </c>
      <c r="C8" s="13">
        <v>36</v>
      </c>
      <c r="D8" s="15" t="s">
        <v>2</v>
      </c>
      <c r="E8" s="13">
        <f>E25+E27</f>
        <v>72</v>
      </c>
    </row>
    <row r="9" spans="2:5" x14ac:dyDescent="0.25">
      <c r="B9" s="7" t="s">
        <v>3</v>
      </c>
      <c r="C9" s="28">
        <v>-699.87</v>
      </c>
      <c r="D9" s="15" t="s">
        <v>3</v>
      </c>
      <c r="E9" s="18">
        <f>PMT(E7/12,E8,E14,0)</f>
        <v>-928.33299368123096</v>
      </c>
    </row>
    <row r="10" spans="2:5" x14ac:dyDescent="0.25">
      <c r="B10" s="7" t="s">
        <v>0</v>
      </c>
      <c r="C10" s="30">
        <v>3000</v>
      </c>
      <c r="D10" s="15" t="s">
        <v>8</v>
      </c>
      <c r="E10" s="30">
        <v>3000</v>
      </c>
    </row>
    <row r="11" spans="2:5" x14ac:dyDescent="0.25">
      <c r="B11" s="7" t="s">
        <v>6</v>
      </c>
      <c r="C11" s="30">
        <v>34272</v>
      </c>
      <c r="D11" s="15" t="s">
        <v>6</v>
      </c>
      <c r="E11" s="30">
        <v>0</v>
      </c>
    </row>
    <row r="12" spans="2:5" x14ac:dyDescent="0.25">
      <c r="B12" s="7" t="s">
        <v>21</v>
      </c>
      <c r="C12" s="30">
        <v>150</v>
      </c>
      <c r="D12" s="15" t="s">
        <v>21</v>
      </c>
      <c r="E12" s="30">
        <v>499</v>
      </c>
    </row>
    <row r="13" spans="2:5" x14ac:dyDescent="0.25">
      <c r="B13" s="7" t="s">
        <v>7</v>
      </c>
      <c r="C13" s="23">
        <v>6.3500000000000001E-2</v>
      </c>
      <c r="D13" s="15" t="s">
        <v>7</v>
      </c>
      <c r="E13" s="23">
        <v>7.7499999999999999E-2</v>
      </c>
    </row>
    <row r="14" spans="2:5" x14ac:dyDescent="0.25">
      <c r="B14" s="9" t="s">
        <v>20</v>
      </c>
      <c r="C14" s="27">
        <f>PV(C7/12,C8,C9,1)+C10+((SUM(C11,C12)*(1+C13))/POWER((1+C7),3))</f>
        <v>62912.682938658363</v>
      </c>
      <c r="D14" s="21" t="s">
        <v>20</v>
      </c>
      <c r="E14" s="27">
        <f>SUM(E6,E12)*(1+E13)</f>
        <v>61117.954999999994</v>
      </c>
    </row>
    <row r="16" spans="2:5" x14ac:dyDescent="0.25">
      <c r="B16" s="4" t="s">
        <v>16</v>
      </c>
      <c r="C16" s="25"/>
    </row>
    <row r="17" spans="2:5" x14ac:dyDescent="0.25">
      <c r="B17" s="7" t="s">
        <v>17</v>
      </c>
      <c r="C17" s="23">
        <v>0.05</v>
      </c>
    </row>
    <row r="18" spans="2:5" x14ac:dyDescent="0.25">
      <c r="B18" s="7" t="s">
        <v>2</v>
      </c>
      <c r="C18" s="13">
        <v>36</v>
      </c>
    </row>
    <row r="19" spans="2:5" x14ac:dyDescent="0.25">
      <c r="B19" s="9" t="s">
        <v>3</v>
      </c>
      <c r="C19" s="24">
        <f>PMT(C17/12,C18,(C11+C12)*(1+C13),0)</f>
        <v>-1097.1685171154816</v>
      </c>
    </row>
    <row r="20" spans="2:5" x14ac:dyDescent="0.25">
      <c r="E20" s="3"/>
    </row>
    <row r="22" spans="2:5" x14ac:dyDescent="0.25">
      <c r="B22" s="32" t="s">
        <v>9</v>
      </c>
      <c r="C22" s="33"/>
      <c r="D22" s="33"/>
      <c r="E22" s="34"/>
    </row>
    <row r="23" spans="2:5" x14ac:dyDescent="0.25">
      <c r="B23" s="11" t="s">
        <v>14</v>
      </c>
      <c r="C23" s="12"/>
      <c r="D23" s="12" t="s">
        <v>15</v>
      </c>
      <c r="E23" s="13"/>
    </row>
    <row r="24" spans="2:5" x14ac:dyDescent="0.25">
      <c r="B24" s="7" t="s">
        <v>20</v>
      </c>
      <c r="C24" s="14">
        <f>C14</f>
        <v>62912.682938658363</v>
      </c>
      <c r="D24" s="15" t="s">
        <v>20</v>
      </c>
      <c r="E24" s="16">
        <f>E14</f>
        <v>61117.954999999994</v>
      </c>
    </row>
    <row r="25" spans="2:5" x14ac:dyDescent="0.25">
      <c r="B25" s="7" t="s">
        <v>10</v>
      </c>
      <c r="C25" s="15">
        <f>C8</f>
        <v>36</v>
      </c>
      <c r="D25" s="15" t="s">
        <v>12</v>
      </c>
      <c r="E25" s="13">
        <f>C8</f>
        <v>36</v>
      </c>
    </row>
    <row r="26" spans="2:5" x14ac:dyDescent="0.25">
      <c r="B26" s="7" t="s">
        <v>11</v>
      </c>
      <c r="C26" s="17">
        <f>C9</f>
        <v>-699.87</v>
      </c>
      <c r="D26" s="15" t="s">
        <v>13</v>
      </c>
      <c r="E26" s="18">
        <f>E9</f>
        <v>-928.33299368123096</v>
      </c>
    </row>
    <row r="27" spans="2:5" x14ac:dyDescent="0.25">
      <c r="B27" s="7" t="s">
        <v>12</v>
      </c>
      <c r="C27" s="15">
        <f>C18</f>
        <v>36</v>
      </c>
      <c r="D27" s="15" t="s">
        <v>12</v>
      </c>
      <c r="E27" s="13">
        <f>C18</f>
        <v>36</v>
      </c>
    </row>
    <row r="28" spans="2:5" x14ac:dyDescent="0.25">
      <c r="B28" s="7" t="s">
        <v>13</v>
      </c>
      <c r="C28" s="19">
        <f>C19</f>
        <v>-1097.1685171154816</v>
      </c>
      <c r="D28" s="15" t="s">
        <v>13</v>
      </c>
      <c r="E28" s="18">
        <f>E9</f>
        <v>-928.33299368123096</v>
      </c>
    </row>
    <row r="29" spans="2:5" x14ac:dyDescent="0.25">
      <c r="B29" s="9" t="s">
        <v>19</v>
      </c>
      <c r="C29" s="20">
        <f>SUM(C10,C25*(-C26),C27*(-C28))</f>
        <v>67693.386616157339</v>
      </c>
      <c r="D29" s="21" t="s">
        <v>19</v>
      </c>
      <c r="E29" s="22">
        <f>SUM(E10,E25*(-E26),E27*(-E28))</f>
        <v>69839.975545048626</v>
      </c>
    </row>
  </sheetData>
  <mergeCells count="1">
    <mergeCell ref="B22:E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lease v buy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 VT</dc:creator>
  <cp:lastModifiedBy>Laptop VT</cp:lastModifiedBy>
  <cp:lastPrinted>2016-11-03T15:26:21Z</cp:lastPrinted>
  <dcterms:created xsi:type="dcterms:W3CDTF">2016-10-30T19:30:14Z</dcterms:created>
  <dcterms:modified xsi:type="dcterms:W3CDTF">2016-11-07T13:25:08Z</dcterms:modified>
</cp:coreProperties>
</file>